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4\ÁPFE_VI-3_2024\"/>
    </mc:Choice>
  </mc:AlternateContent>
  <xr:revisionPtr revIDLastSave="0" documentId="13_ncr:1_{89EED125-62AF-489B-9563-48F41318B9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g_adatlap_24" sheetId="7" r:id="rId1"/>
    <sheet name="1.mell_Tám.tervező_24" sheetId="6" r:id="rId2"/>
    <sheet name="Munka1" sheetId="8" r:id="rId3"/>
    <sheet name="kódok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6" l="1"/>
  <c r="B35" i="6" s="1"/>
  <c r="B36" i="6" s="1"/>
  <c r="B48" i="6"/>
  <c r="C15" i="6"/>
  <c r="B21" i="6" s="1"/>
  <c r="B22" i="6" s="1"/>
  <c r="B39" i="6" l="1"/>
  <c r="B40" i="6" s="1"/>
  <c r="D40" i="6" l="1"/>
  <c r="B49" i="6"/>
  <c r="B27" i="7" s="1"/>
  <c r="B28" i="7" s="1"/>
  <c r="D49" i="6" l="1"/>
</calcChain>
</file>

<file path=xl/sharedStrings.xml><?xml version="1.0" encoding="utf-8"?>
<sst xmlns="http://schemas.openxmlformats.org/spreadsheetml/2006/main" count="163" uniqueCount="156">
  <si>
    <t>Pályázati regisztrációs adatlap</t>
  </si>
  <si>
    <t>MOHOSZ azonosító kódja:</t>
  </si>
  <si>
    <t>Székhelye:</t>
  </si>
  <si>
    <t>Postacíme:</t>
  </si>
  <si>
    <t>E-mail címe:</t>
  </si>
  <si>
    <t>Honlap címe:</t>
  </si>
  <si>
    <t>Bírósági nyilvántartási száma:</t>
  </si>
  <si>
    <t>Adószáma:</t>
  </si>
  <si>
    <t>Számlaszáma:</t>
  </si>
  <si>
    <t>Büntetőjogi, illetve polgárjogi felelősségem tudatában kijelentem, hogy</t>
  </si>
  <si>
    <t xml:space="preserve">Pályázó szervezet megnevezése:
</t>
  </si>
  <si>
    <t>Szervezet képviselője (név, beosztás):</t>
  </si>
  <si>
    <t>1. A pályázó adatai:</t>
  </si>
  <si>
    <t>7. szervezetünk nem áll felszámolási, végelszámolási eljárás alatt,</t>
  </si>
  <si>
    <t>2. a pályázati kiírásban szereplő feltételeket és követelményeket megismertem, azokat tudomásul veszem,</t>
  </si>
  <si>
    <t>3. amennyiben a pályázati tevékenység hatósági nyilvántartáshoz kötött, a nyilvántartásba vétel megtörtént,</t>
  </si>
  <si>
    <t>4. amennyiben a pályázathoz kapcsolódó tevékenység hatósági engedélyhez kötött, annak megvalósításához a szükséges hatósági engedélyekkel rendelkezem,</t>
  </si>
  <si>
    <t>5. lejárt köztartozással nem rendelkezem,</t>
  </si>
  <si>
    <t>6. a MOHOSZ,  és egyéb horgászszervezet felé lejárt tartozásom nincs,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</si>
  <si>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</si>
  <si>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mennyiség (kg)</t>
  </si>
  <si>
    <t>halfaj és korosztály</t>
  </si>
  <si>
    <t>víztérkód:</t>
  </si>
  <si>
    <t>A haltetemek szállításának és ártalmatlanításának költségei (Ft):</t>
  </si>
  <si>
    <t xml:space="preserve">A haltetemek összegyűjtésének bérjellegű költségei (Ft): </t>
  </si>
  <si>
    <t>A halpusztulás időszaka:</t>
  </si>
  <si>
    <t>Kelt: ......................................, ….......(év) ............................. (hó) ....... (nap)</t>
  </si>
  <si>
    <t>9. az adatlapon szereplő adataim változása esetén vállalom, hogy a változásokat 15 napon belül a MOHOSZ OHSZK felé bejelentem.</t>
  </si>
  <si>
    <t xml:space="preserve">Kapcsolattartó személy neve:
</t>
  </si>
  <si>
    <t xml:space="preserve">                           e-mail címe:</t>
  </si>
  <si>
    <t xml:space="preserve">                        telefonszáma:</t>
  </si>
  <si>
    <t>*a pályázat kiírója fenntartja a jogot a támogatott haltelepítés koordinációjára, a kiírásnak megfelelő szállító kijelölésével</t>
  </si>
  <si>
    <r>
      <rPr>
        <u/>
        <sz val="11"/>
        <color theme="1"/>
        <rFont val="Calibri"/>
        <family val="2"/>
        <charset val="238"/>
        <scheme val="minor"/>
      </rPr>
      <t>nettó ár</t>
    </r>
    <r>
      <rPr>
        <sz val="11"/>
        <color theme="1"/>
        <rFont val="Calibri"/>
        <family val="2"/>
        <charset val="238"/>
        <scheme val="minor"/>
      </rPr>
      <t xml:space="preserve"> 
(Ft/kg)</t>
    </r>
  </si>
  <si>
    <t>területe (ha):</t>
  </si>
  <si>
    <t>A halbeszerzések tervezett* szállítója:</t>
  </si>
  <si>
    <t>A tervezett halbeszerzések nettó összértéke (Ft):</t>
  </si>
  <si>
    <t xml:space="preserve">A haltetemek összegyűjtésének anyagköltségei (Ft): </t>
  </si>
  <si>
    <t>AGRO-AQUA Kft.</t>
  </si>
  <si>
    <t>Aranykárász Bt. (Dankó István őstermelő)</t>
  </si>
  <si>
    <t>Aranyponty Halászati Zrt.</t>
  </si>
  <si>
    <t>Balatoni Halgazdálkodási Nonprofit Zrt.</t>
  </si>
  <si>
    <t>Bertalan és Társa Halászati Kft.</t>
  </si>
  <si>
    <t>BODA FISH-CAR Kft.</t>
  </si>
  <si>
    <t>Bognár Attila családi gazdálkodó</t>
  </si>
  <si>
    <t>Carp Product Kft.</t>
  </si>
  <si>
    <t>Czikkhalas Halastavai Kft.</t>
  </si>
  <si>
    <t>Cseh Tamás családi gazdálkodó</t>
  </si>
  <si>
    <t>Darázsné Simon Edina egyéni vállalkozó</t>
  </si>
  <si>
    <t>Dél-borsodi Agrár Kft.</t>
  </si>
  <si>
    <t>Dinnyési Halgazdaság Kft.</t>
  </si>
  <si>
    <t>Ditrói József családi gazdálkodó</t>
  </si>
  <si>
    <t>FISH-COOP Mezőgazdasági Termékértékesítő és Továbbképzés Szervező Kft.</t>
  </si>
  <si>
    <t>Halászmester Kft.</t>
  </si>
  <si>
    <t>HALÉRT Bt.</t>
  </si>
  <si>
    <t>Halfarkas Halászati Kft.</t>
  </si>
  <si>
    <t>HAL-GAZDA Kft.</t>
  </si>
  <si>
    <t xml:space="preserve">Horgász Egyesületek Csongrád Megyei Szövetsége </t>
  </si>
  <si>
    <t>Király és Társai Halászati Kft.</t>
  </si>
  <si>
    <t xml:space="preserve">Körösvidéki Horgász Egyesületek Szövetsége </t>
  </si>
  <si>
    <t xml:space="preserve">Közép-Tisza-Vidéki Horgász Egyesületek Szövetsége </t>
  </si>
  <si>
    <t>Ludovics Trans Kft.</t>
  </si>
  <si>
    <t>Magyar Halgazdálkodási és Természetvédelmi Kereskedelmi és Szolgáltató Kft.</t>
  </si>
  <si>
    <t>Megafish Kft.</t>
  </si>
  <si>
    <t>Molnár és Társai Haltermelő és Értékesítő Kft.</t>
  </si>
  <si>
    <t>Nádor-Tó Halászati és Vadgazdálkodási Kft.</t>
  </si>
  <si>
    <t>Négyesi Zoltán családi gazdálkodó</t>
  </si>
  <si>
    <t>Orosz Ágoston egyéni vállalkozó</t>
  </si>
  <si>
    <t>ÖT-TÓ rendszer Kft.</t>
  </si>
  <si>
    <t>Pitz András egyéni vállalkozó</t>
  </si>
  <si>
    <t>Ráckevei Dunaági Horgász Szövetség</t>
  </si>
  <si>
    <t>Rideg &amp; Rideg Fish Farm Kft.</t>
  </si>
  <si>
    <t>SEBO Fish Kft.</t>
  </si>
  <si>
    <t>Szabó Wieslawa Józefa egyéni vállalkozó</t>
  </si>
  <si>
    <t>Szabolcsi Halászati Kft.</t>
  </si>
  <si>
    <t>Szarvas György őstermelő</t>
  </si>
  <si>
    <t xml:space="preserve">SZEGEDFISH Mezőgazdasági Termelő és Szolgáltató Kft. </t>
  </si>
  <si>
    <t>Szomor Dezső</t>
  </si>
  <si>
    <t>Tisza-Fish Kft.</t>
  </si>
  <si>
    <t>Tóth &amp; Tóth Kft. halastava</t>
  </si>
  <si>
    <t>Tóth István egyéni vállalkozó</t>
  </si>
  <si>
    <t>Ujhelyi Roland őstermelő</t>
  </si>
  <si>
    <t>Az elpusztult halállomány értéke (Ft):
(pályázati kiírás 4.pont szerinti)</t>
  </si>
  <si>
    <t>Összesen (kg):</t>
  </si>
  <si>
    <t>A pályázati kiírás alapján maximálisan igényelhető támogatás (Ft):</t>
  </si>
  <si>
    <r>
      <t>Pályázati kódszám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</si>
  <si>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r>
      <t xml:space="preserve">Iktatószám </t>
    </r>
    <r>
      <rPr>
        <i/>
        <sz val="11"/>
        <color theme="1"/>
        <rFont val="Calibri"/>
        <family val="2"/>
        <charset val="238"/>
        <scheme val="minor"/>
      </rPr>
      <t>(Támogató tölti ki):</t>
    </r>
  </si>
  <si>
    <t xml:space="preserve">2. A támogatásból tervezett haltelepítések: </t>
  </si>
  <si>
    <t>1. melléklet szerint</t>
  </si>
  <si>
    <t>3. Igényelt támogatás (1. melléklet adatai szerint számított):</t>
  </si>
  <si>
    <t>Nettó önrész (Ft):</t>
  </si>
  <si>
    <t>4. A pályázat benyújtásának módja és feltételei:</t>
  </si>
  <si>
    <r>
      <t xml:space="preserve">5.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</si>
  <si>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1. a pályázati regisztrációs adatlapon és annak mellékletén feltüntetett adatok, információk teljes körűek, valódiak és hitelesek,</t>
  </si>
  <si>
    <t>..........................................................</t>
  </si>
  <si>
    <t>a pályázó cégszerű aláírása (bélyegző)</t>
  </si>
  <si>
    <t>„Vis maior jellegű halpusztulás, illetve állományvesztés részleges kárenyhítése haltelepítéssel”  támogatása</t>
  </si>
  <si>
    <t>1. A halpusztulásra vonatkozó adatok:</t>
  </si>
  <si>
    <t>1.1. Elpusztult halállomány adatai:</t>
  </si>
  <si>
    <t>2. Hal elúszás okán feltételezhető állomány vesztés</t>
  </si>
  <si>
    <t>Támogatás tervező</t>
  </si>
  <si>
    <t>Összesen:</t>
  </si>
  <si>
    <t>Az elúszott halállomány (szakértői vélemény alapján igazolt) halfaj és korosztály szerinti összetétele:</t>
  </si>
  <si>
    <t>1.2. A halpusztulás elhárításával kapcsolatosan felmerült támogatható, igazolt költségek:</t>
  </si>
  <si>
    <t>Hal elúszás időszaka:</t>
  </si>
  <si>
    <t>A támogatás számításához figyelembevehető érték (60%):</t>
  </si>
  <si>
    <t xml:space="preserve">Kizárólag a kiírás szerinti, hiánytalanul kitöltött adatlapon, a kiírásban szereplő feltételeknek megfelelő, határidőn belül benyújtott pályázat fogadható el. </t>
  </si>
  <si>
    <r>
      <rPr>
        <b/>
        <sz val="11"/>
        <color theme="1"/>
        <rFont val="Calibri"/>
        <family val="2"/>
        <charset val="238"/>
        <scheme val="minor"/>
      </rPr>
      <t>Beküldendő mellékletek:</t>
    </r>
    <r>
      <rPr>
        <sz val="11"/>
        <color theme="1"/>
        <rFont val="Calibri"/>
        <family val="2"/>
        <charset val="238"/>
        <scheme val="minor"/>
      </rPr>
      <t xml:space="preserve">
  - az </t>
    </r>
    <r>
      <rPr>
        <b/>
        <sz val="11"/>
        <color theme="1"/>
        <rFont val="Calibri"/>
        <family val="2"/>
        <charset val="238"/>
        <scheme val="minor"/>
      </rPr>
      <t>adatlap és 1. melléklete kitöltve, az eredeti .xls formátumban</t>
    </r>
    <r>
      <rPr>
        <sz val="11"/>
        <color theme="1"/>
        <rFont val="Calibri"/>
        <family val="2"/>
        <charset val="238"/>
        <scheme val="minor"/>
      </rPr>
      <t xml:space="preserve">
  - a </t>
    </r>
    <r>
      <rPr>
        <b/>
        <sz val="11"/>
        <color theme="1"/>
        <rFont val="Calibri"/>
        <family val="2"/>
        <charset val="238"/>
        <scheme val="minor"/>
      </rPr>
      <t>regisztrációs adatlap</t>
    </r>
    <r>
      <rPr>
        <sz val="11"/>
        <color theme="1"/>
        <rFont val="Calibri"/>
        <family val="2"/>
        <charset val="238"/>
        <scheme val="minor"/>
      </rPr>
      <t xml:space="preserve"> kinyomtatva és aláírva (szkennelt).pdf formátumban,
  - a vízterület(ek) </t>
    </r>
    <r>
      <rPr>
        <b/>
        <sz val="11"/>
        <color theme="1"/>
        <rFont val="Calibri"/>
        <family val="2"/>
        <charset val="238"/>
        <scheme val="minor"/>
      </rPr>
      <t>hatóság által jóváhagyott halgazdálkodási tervének</t>
    </r>
    <r>
      <rPr>
        <sz val="11"/>
        <color theme="1"/>
        <rFont val="Calibri"/>
        <family val="2"/>
        <charset val="238"/>
        <scheme val="minor"/>
      </rPr>
      <t xml:space="preserve"> hitelesített másolata (szkennelt) .pdf formátumban,
  - a halpusztulás halgazdálkodási hatóság felé történő bejelentésének igazolása, 
  - az elpusztult halállomány mennyiségének igazolása (szállítási, átvételi bizonylatok),
  - a melléklet 1.2 pontjában megjelölt költségtételeket igazoló számlák, kifizetési jegyzékek, menetlevelek és a költségtételek kifizetését igazoló banki bizonylatok,
  - a halelúszások veszteségeinek pótlására igényelt támogatás esetén külső szakértői vélemény az elúszott halállomány - halfaj és korosztály   összetétel szerinti - mennyiségének és értékének meghatározásáról,
  - </t>
    </r>
    <r>
      <rPr>
        <b/>
        <sz val="11"/>
        <color theme="1"/>
        <rFont val="Calibri"/>
        <family val="2"/>
        <charset val="238"/>
        <scheme val="minor"/>
      </rPr>
      <t>szöveges beszámoló</t>
    </r>
    <r>
      <rPr>
        <sz val="11"/>
        <color theme="1"/>
        <rFont val="Calibri"/>
        <family val="2"/>
        <charset val="238"/>
        <scheme val="minor"/>
      </rPr>
      <t xml:space="preserve"> a halpusztulás/halelúszás előzményeiről, lefolyásáról és a pályázó által elvégzett kárelhárító intézkedésekről.</t>
    </r>
  </si>
  <si>
    <t>4. A támogatással tervezett haltelepítések halfaj és korosztály szerinti összetétele:</t>
  </si>
  <si>
    <r>
      <t xml:space="preserve">Érintett vízterület </t>
    </r>
    <r>
      <rPr>
        <u/>
        <sz val="11"/>
        <color theme="1"/>
        <rFont val="Calibri"/>
        <family val="2"/>
        <charset val="238"/>
        <scheme val="minor"/>
      </rPr>
      <t>neve</t>
    </r>
    <r>
      <rPr>
        <sz val="11"/>
        <color theme="1"/>
        <rFont val="Calibri"/>
        <family val="2"/>
        <charset val="238"/>
        <scheme val="minor"/>
      </rPr>
      <t>:</t>
    </r>
  </si>
  <si>
    <t>3. A pályázati kiírás alapján számított maximálisan igénybevehető támogatás (Ft):</t>
  </si>
  <si>
    <t>Az elpusztult halállomány mennyisége, halfaj és korosztály szerinti összetétele:</t>
  </si>
  <si>
    <t>Az elúszott halállomány számított értéke (Ft):</t>
  </si>
  <si>
    <t>A tervezett halbeszerzések nettó összértéke alapján maximálisan igénybevehető támogatás (Ft):</t>
  </si>
  <si>
    <t>Igazolt, elszámolható költségek összesen (Ft):</t>
  </si>
  <si>
    <t>A támogatásszámításához az 1.és 2. pont szeriti figyelembevehető érték összesen:</t>
  </si>
  <si>
    <t xml:space="preserve">Maximálisan igényelhető támogatás: </t>
  </si>
  <si>
    <t>BAJCSHAL Kft.</t>
  </si>
  <si>
    <t>ÖKO 2000 Vállalkozás</t>
  </si>
  <si>
    <t>Tisza-tavi Sporthorgász Halászati, Természetvédelmi és Környezetvédelmi Közhasznú Nonprofit Kft.</t>
  </si>
  <si>
    <t>Magyar Akvakultúra és Halászati Szakmaközi Szervezet</t>
  </si>
  <si>
    <t>AQUINT Hungária Kft.</t>
  </si>
  <si>
    <t>Bajor Imre egyéni vállalkozó</t>
  </si>
  <si>
    <t>Bakos Zsolt egyéni vállalkozó</t>
  </si>
  <si>
    <t>CÁPA-KER Kft.</t>
  </si>
  <si>
    <t>Dr. Farkas Béla egyéni vállalkozó</t>
  </si>
  <si>
    <t>Hortobágyi Halgazdaság Zrt.</t>
  </si>
  <si>
    <t>Jászkiséri Halas Haltermelő Szolgáltató Kft.</t>
  </si>
  <si>
    <t>Kárókatona halászati Kft.</t>
  </si>
  <si>
    <t>Kenyeres Imre egyéni vállalkozó</t>
  </si>
  <si>
    <t>Sellő Kft.</t>
  </si>
  <si>
    <t>Sil-Tok Kft.</t>
  </si>
  <si>
    <t>Szabó Zoltán egyéni vállalkozó</t>
  </si>
  <si>
    <t>Tiszasülyi Haltermelő és Kereskedelmi Kft. (Tiszahalker Kft.)</t>
  </si>
  <si>
    <t>V-95 Általános Vállalkozási Kft</t>
  </si>
  <si>
    <t>Varga Farm Kft</t>
  </si>
  <si>
    <t>Béda-Duna Kft</t>
  </si>
  <si>
    <t>Csaba-Fish Kft.</t>
  </si>
  <si>
    <t>Kicel Kft</t>
  </si>
  <si>
    <t>Kevihal Kft</t>
  </si>
  <si>
    <t>Kiss Éva/ Posta jános</t>
  </si>
  <si>
    <t>Pásztorné Nagy Ildikó</t>
  </si>
  <si>
    <t>Munka Mezőgazdasági Kft</t>
  </si>
  <si>
    <t>Körösvarázs Bt.</t>
  </si>
  <si>
    <t>I-HT Ker Zrt.</t>
  </si>
  <si>
    <t>Horgász-Víkend Kft.</t>
  </si>
  <si>
    <t>Kórógy Magtár Kft</t>
  </si>
  <si>
    <t>Alba Agrár Zrt</t>
  </si>
  <si>
    <t>Balogh Szerviz Trans Kft</t>
  </si>
  <si>
    <t>Biafish Kft.</t>
  </si>
  <si>
    <t>BOCSKAI Halászati Termelő és Szolgáltató Kft.</t>
  </si>
  <si>
    <t>DÉL-SZABOLCSI Szolgáltató és Kereskedelmi Bt.</t>
  </si>
  <si>
    <t>TÓGAZDA Halászati Zrt.</t>
  </si>
  <si>
    <t>Biharugrai Halgazdaság Kft.</t>
  </si>
  <si>
    <t>1.sz. melléklet az ÁPFE-VI/3/2024. pályázathoz</t>
  </si>
  <si>
    <t>ÁPFE-VI/3/2024.</t>
  </si>
  <si>
    <t>A regisztrációs adatlap és mellékletei benyújtásának végső határideje (e-mail): 
2024. december 1. 
Az adatlapot és mellékleteit elektronikus formában a titkarsag@mohosz.hu címre kérjük küldeni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</si>
</sst>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10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3" fontId="0" fillId="3" borderId="1" xfId="0" applyNumberForma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1" fillId="0" borderId="1" xfId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0" fontId="13" fillId="0" borderId="1" xfId="1" applyFont="1" applyBorder="1" applyAlignment="1">
      <alignment vertical="center" wrapText="1"/>
    </xf>
    <xf numFmtId="9" fontId="0" fillId="0" borderId="0" xfId="2" applyFont="1" applyAlignment="1">
      <alignment vertical="center"/>
    </xf>
    <xf numFmtId="49" fontId="8" fillId="3" borderId="2" xfId="0" applyNumberFormat="1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 applyAlignment="1" applyProtection="1">
      <alignment vertical="center" wrapText="1"/>
      <protection locked="0"/>
    </xf>
    <xf numFmtId="3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8" fillId="3" borderId="1" xfId="0" applyNumberFormat="1" applyFont="1" applyFill="1" applyBorder="1" applyAlignment="1" applyProtection="1">
      <alignment vertical="center" wrapText="1"/>
      <protection locked="0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3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9" fontId="12" fillId="0" borderId="0" xfId="0" applyNumberFormat="1" applyFont="1" applyAlignment="1">
      <alignment horizontal="left" vertical="center"/>
    </xf>
    <xf numFmtId="14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49" fontId="0" fillId="0" borderId="5" xfId="0" applyNumberForma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vertical="center" wrapText="1"/>
    </xf>
    <xf numFmtId="9" fontId="18" fillId="0" borderId="0" xfId="2" applyFont="1" applyAlignment="1" applyProtection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4" borderId="0" xfId="0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164" fontId="8" fillId="2" borderId="2" xfId="0" quotePrefix="1" applyNumberFormat="1" applyFont="1" applyFill="1" applyBorder="1" applyAlignment="1">
      <alignment horizontal="center" vertical="center" wrapText="1"/>
    </xf>
    <xf numFmtId="164" fontId="8" fillId="2" borderId="3" xfId="0" quotePrefix="1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8" fillId="3" borderId="2" xfId="0" applyNumberFormat="1" applyFont="1" applyFill="1" applyBorder="1" applyAlignment="1" applyProtection="1">
      <alignment horizontal="center" wrapText="1"/>
      <protection locked="0"/>
    </xf>
    <xf numFmtId="49" fontId="8" fillId="3" borderId="3" xfId="0" applyNumberFormat="1" applyFont="1" applyFill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>
      <alignment horizontal="left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 2 4" xfId="1" xr:uid="{D871D375-7B05-4CD2-A1A8-7F0CF7441BD5}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19050</xdr:rowOff>
    </xdr:from>
    <xdr:to>
      <xdr:col>1</xdr:col>
      <xdr:colOff>1485675</xdr:colOff>
      <xdr:row>1</xdr:row>
      <xdr:rowOff>45669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12878D4-801B-454F-8124-876E82415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9050"/>
          <a:ext cx="2371500" cy="68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BC55-6190-482A-805C-D53420F49CD7}">
  <sheetPr>
    <pageSetUpPr fitToPage="1"/>
  </sheetPr>
  <dimension ref="A1:C48"/>
  <sheetViews>
    <sheetView workbookViewId="0">
      <selection activeCell="F25" sqref="F25"/>
    </sheetView>
  </sheetViews>
  <sheetFormatPr defaultColWidth="9.140625" defaultRowHeight="15" x14ac:dyDescent="0.25"/>
  <cols>
    <col min="1" max="1" width="59.85546875" style="1" customWidth="1"/>
    <col min="2" max="2" width="66.28515625" style="1" customWidth="1"/>
    <col min="3" max="16384" width="9.140625" style="1"/>
  </cols>
  <sheetData>
    <row r="1" spans="1:2" ht="51.75" customHeight="1" x14ac:dyDescent="0.25">
      <c r="A1" s="78"/>
      <c r="B1" s="78"/>
    </row>
    <row r="2" spans="1:2" ht="15.75" customHeight="1" x14ac:dyDescent="0.25">
      <c r="A2" s="78"/>
      <c r="B2" s="78"/>
    </row>
    <row r="3" spans="1:2" ht="22.5" customHeight="1" x14ac:dyDescent="0.25">
      <c r="A3" s="79" t="s">
        <v>0</v>
      </c>
      <c r="B3" s="79"/>
    </row>
    <row r="4" spans="1:2" ht="20.25" customHeight="1" x14ac:dyDescent="0.25">
      <c r="A4" s="80" t="s">
        <v>95</v>
      </c>
      <c r="B4" s="80"/>
    </row>
    <row r="5" spans="1:2" ht="9.75" customHeight="1" x14ac:dyDescent="0.25"/>
    <row r="6" spans="1:2" ht="19.5" customHeight="1" x14ac:dyDescent="0.25">
      <c r="A6" s="36" t="s">
        <v>84</v>
      </c>
      <c r="B6" s="37" t="s">
        <v>154</v>
      </c>
    </row>
    <row r="7" spans="1:2" ht="16.5" customHeight="1" x14ac:dyDescent="0.25">
      <c r="A7" s="38" t="s">
        <v>85</v>
      </c>
      <c r="B7" s="39"/>
    </row>
    <row r="8" spans="1:2" ht="12.75" customHeight="1" x14ac:dyDescent="0.25">
      <c r="A8" s="40"/>
    </row>
    <row r="9" spans="1:2" ht="15.95" customHeight="1" x14ac:dyDescent="0.25">
      <c r="A9" s="41" t="s">
        <v>12</v>
      </c>
    </row>
    <row r="10" spans="1:2" ht="15" customHeight="1" x14ac:dyDescent="0.25">
      <c r="A10" s="42" t="s">
        <v>10</v>
      </c>
      <c r="B10" s="22"/>
    </row>
    <row r="11" spans="1:2" ht="15.95" customHeight="1" x14ac:dyDescent="0.25">
      <c r="A11" s="42" t="s">
        <v>1</v>
      </c>
      <c r="B11" s="22"/>
    </row>
    <row r="12" spans="1:2" ht="15.95" customHeight="1" x14ac:dyDescent="0.25">
      <c r="A12" s="42" t="s">
        <v>2</v>
      </c>
      <c r="B12" s="22"/>
    </row>
    <row r="13" spans="1:2" ht="15.95" customHeight="1" x14ac:dyDescent="0.25">
      <c r="A13" s="42" t="s">
        <v>3</v>
      </c>
      <c r="B13" s="22"/>
    </row>
    <row r="14" spans="1:2" ht="15.95" customHeight="1" x14ac:dyDescent="0.25">
      <c r="A14" s="42" t="s">
        <v>4</v>
      </c>
      <c r="B14" s="22"/>
    </row>
    <row r="15" spans="1:2" ht="15.95" customHeight="1" x14ac:dyDescent="0.25">
      <c r="A15" s="42" t="s">
        <v>5</v>
      </c>
      <c r="B15" s="22"/>
    </row>
    <row r="16" spans="1:2" ht="15.95" customHeight="1" x14ac:dyDescent="0.25">
      <c r="A16" s="42" t="s">
        <v>6</v>
      </c>
      <c r="B16" s="22"/>
    </row>
    <row r="17" spans="1:3" ht="15.95" customHeight="1" x14ac:dyDescent="0.25">
      <c r="A17" s="42" t="s">
        <v>7</v>
      </c>
      <c r="B17" s="22"/>
    </row>
    <row r="18" spans="1:3" ht="15.95" customHeight="1" x14ac:dyDescent="0.25">
      <c r="A18" s="42" t="s">
        <v>8</v>
      </c>
      <c r="B18" s="22"/>
    </row>
    <row r="19" spans="1:3" ht="18.75" customHeight="1" x14ac:dyDescent="0.25">
      <c r="A19" s="43" t="s">
        <v>11</v>
      </c>
      <c r="B19" s="23"/>
    </row>
    <row r="20" spans="1:3" ht="15.95" customHeight="1" x14ac:dyDescent="0.25">
      <c r="A20" s="42" t="s">
        <v>28</v>
      </c>
      <c r="B20" s="22"/>
    </row>
    <row r="21" spans="1:3" ht="15.95" customHeight="1" x14ac:dyDescent="0.25">
      <c r="A21" s="42" t="s">
        <v>29</v>
      </c>
      <c r="B21" s="22"/>
    </row>
    <row r="22" spans="1:3" ht="15.95" customHeight="1" x14ac:dyDescent="0.25">
      <c r="A22" s="42" t="s">
        <v>30</v>
      </c>
      <c r="B22" s="22"/>
    </row>
    <row r="23" spans="1:3" ht="12" customHeight="1" x14ac:dyDescent="0.25">
      <c r="A23" s="44"/>
      <c r="B23" s="44"/>
    </row>
    <row r="24" spans="1:3" ht="14.45" customHeight="1" x14ac:dyDescent="0.25">
      <c r="A24" s="45" t="s">
        <v>86</v>
      </c>
      <c r="B24" s="45" t="s">
        <v>87</v>
      </c>
    </row>
    <row r="25" spans="1:3" ht="12.75" customHeight="1" x14ac:dyDescent="0.25">
      <c r="A25" s="46"/>
      <c r="B25" s="46"/>
    </row>
    <row r="26" spans="1:3" ht="16.149999999999999" customHeight="1" x14ac:dyDescent="0.25">
      <c r="A26" s="41" t="s">
        <v>88</v>
      </c>
      <c r="B26" s="2"/>
    </row>
    <row r="27" spans="1:3" ht="18.75" customHeight="1" x14ac:dyDescent="0.25">
      <c r="A27" s="47" t="s">
        <v>83</v>
      </c>
      <c r="B27" s="48">
        <f>+'1.mell_Tám.tervező_24'!B49</f>
        <v>0</v>
      </c>
    </row>
    <row r="28" spans="1:3" ht="15" customHeight="1" x14ac:dyDescent="0.25">
      <c r="A28" s="38" t="s">
        <v>89</v>
      </c>
      <c r="B28" s="49">
        <f>(B27/0.9)*0.1</f>
        <v>0</v>
      </c>
      <c r="C28" s="18"/>
    </row>
    <row r="29" spans="1:3" s="3" customFormat="1" ht="22.5" customHeight="1" x14ac:dyDescent="0.25">
      <c r="A29" s="81" t="s">
        <v>90</v>
      </c>
      <c r="B29" s="81"/>
    </row>
    <row r="30" spans="1:3" ht="46.5" customHeight="1" x14ac:dyDescent="0.25">
      <c r="A30" s="77" t="s">
        <v>155</v>
      </c>
      <c r="B30" s="77"/>
    </row>
    <row r="31" spans="1:3" ht="180" customHeight="1" x14ac:dyDescent="0.25">
      <c r="A31" s="82" t="s">
        <v>106</v>
      </c>
      <c r="B31" s="82"/>
    </row>
    <row r="32" spans="1:3" ht="28.5" customHeight="1" x14ac:dyDescent="0.25">
      <c r="A32" s="77" t="s">
        <v>105</v>
      </c>
      <c r="B32" s="77"/>
    </row>
    <row r="33" spans="1:2" customFormat="1" ht="16.149999999999999" customHeight="1" x14ac:dyDescent="0.25">
      <c r="A33" s="83" t="s">
        <v>91</v>
      </c>
      <c r="B33" s="83"/>
    </row>
    <row r="34" spans="1:2" ht="20.25" customHeight="1" x14ac:dyDescent="0.25">
      <c r="A34" s="84" t="s">
        <v>9</v>
      </c>
      <c r="B34" s="84"/>
    </row>
    <row r="35" spans="1:2" ht="15" customHeight="1" x14ac:dyDescent="0.25">
      <c r="A35" s="85" t="s">
        <v>92</v>
      </c>
      <c r="B35" s="85"/>
    </row>
    <row r="36" spans="1:2" ht="15" customHeight="1" x14ac:dyDescent="0.25">
      <c r="A36" s="85" t="s">
        <v>14</v>
      </c>
      <c r="B36" s="85"/>
    </row>
    <row r="37" spans="1:2" ht="15" customHeight="1" x14ac:dyDescent="0.25">
      <c r="A37" s="85" t="s">
        <v>15</v>
      </c>
      <c r="B37" s="85"/>
    </row>
    <row r="38" spans="1:2" ht="27.75" customHeight="1" x14ac:dyDescent="0.25">
      <c r="A38" s="85" t="s">
        <v>16</v>
      </c>
      <c r="B38" s="85"/>
    </row>
    <row r="39" spans="1:2" ht="15" customHeight="1" x14ac:dyDescent="0.25">
      <c r="A39" s="85" t="s">
        <v>17</v>
      </c>
      <c r="B39" s="85"/>
    </row>
    <row r="40" spans="1:2" ht="15" customHeight="1" x14ac:dyDescent="0.25">
      <c r="A40" s="85" t="s">
        <v>18</v>
      </c>
      <c r="B40" s="85"/>
    </row>
    <row r="41" spans="1:2" ht="15" customHeight="1" x14ac:dyDescent="0.25">
      <c r="A41" s="85" t="s">
        <v>13</v>
      </c>
      <c r="B41" s="85"/>
    </row>
    <row r="42" spans="1:2" ht="63.75" customHeight="1" x14ac:dyDescent="0.25">
      <c r="A42" s="85" t="s">
        <v>19</v>
      </c>
      <c r="B42" s="85"/>
    </row>
    <row r="43" spans="1:2" ht="18.75" customHeight="1" x14ac:dyDescent="0.25">
      <c r="A43" s="85" t="s">
        <v>27</v>
      </c>
      <c r="B43" s="85"/>
    </row>
    <row r="44" spans="1:2" ht="10.5" customHeight="1" x14ac:dyDescent="0.25">
      <c r="A44" s="50"/>
      <c r="B44" s="50"/>
    </row>
    <row r="45" spans="1:2" ht="15.95" customHeight="1" x14ac:dyDescent="0.25">
      <c r="A45" s="86" t="s">
        <v>26</v>
      </c>
      <c r="B45" s="86"/>
    </row>
    <row r="46" spans="1:2" ht="15.95" customHeight="1" x14ac:dyDescent="0.25"/>
    <row r="47" spans="1:2" ht="15.95" customHeight="1" x14ac:dyDescent="0.25">
      <c r="B47" s="1" t="s">
        <v>93</v>
      </c>
    </row>
    <row r="48" spans="1:2" x14ac:dyDescent="0.25">
      <c r="B48" s="1" t="s">
        <v>94</v>
      </c>
    </row>
  </sheetData>
  <sheetProtection algorithmName="SHA-512" hashValue="CgzXv3WEk3pl82BMnL5Gb/dD/NshVzdF07/U759CqgqWyiUC0ITvEPrq68xaEuUGzSAgDOdm6RW0A2mXwGdXPQ==" saltValue="NSfHkVNpkQ3JNvWE+rdu3g==" spinCount="100000" sheet="1" objects="1" scenarios="1"/>
  <mergeCells count="20">
    <mergeCell ref="A45:B45"/>
    <mergeCell ref="A32:B32"/>
    <mergeCell ref="A38:B38"/>
    <mergeCell ref="A39:B39"/>
    <mergeCell ref="A40:B40"/>
    <mergeCell ref="A41:B41"/>
    <mergeCell ref="A42:B42"/>
    <mergeCell ref="A43:B43"/>
    <mergeCell ref="A37:B37"/>
    <mergeCell ref="A31:B31"/>
    <mergeCell ref="A33:B33"/>
    <mergeCell ref="A34:B34"/>
    <mergeCell ref="A35:B35"/>
    <mergeCell ref="A36:B36"/>
    <mergeCell ref="A30:B30"/>
    <mergeCell ref="A1:B1"/>
    <mergeCell ref="A2:B2"/>
    <mergeCell ref="A3:B3"/>
    <mergeCell ref="A4:B4"/>
    <mergeCell ref="A29:B29"/>
  </mergeCells>
  <pageMargins left="0.23622047244094491" right="0.23622047244094491" top="0.74803149606299213" bottom="0.59055118110236227" header="0.31496062992125984" footer="0.31496062992125984"/>
  <pageSetup paperSize="9" scale="72" orientation="portrait" r:id="rId1"/>
  <headerFooter>
    <oddFooter>&amp;P. oldal, összesen: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418B-F204-469F-B344-53F97617663C}">
  <dimension ref="A1:I51"/>
  <sheetViews>
    <sheetView tabSelected="1" zoomScaleNormal="100" workbookViewId="0">
      <selection activeCell="G14" sqref="G14"/>
    </sheetView>
  </sheetViews>
  <sheetFormatPr defaultColWidth="9.140625" defaultRowHeight="15" x14ac:dyDescent="0.25"/>
  <cols>
    <col min="1" max="1" width="51.7109375" style="1" customWidth="1"/>
    <col min="2" max="2" width="26.7109375" style="1" customWidth="1"/>
    <col min="3" max="3" width="15.5703125" style="1" customWidth="1"/>
    <col min="4" max="16384" width="9.140625" style="1"/>
  </cols>
  <sheetData>
    <row r="1" spans="1:3" ht="15.75" x14ac:dyDescent="0.25">
      <c r="A1" s="79" t="s">
        <v>99</v>
      </c>
      <c r="B1" s="79"/>
      <c r="C1" s="79"/>
    </row>
    <row r="2" spans="1:3" ht="15.75" x14ac:dyDescent="0.25">
      <c r="A2" s="87" t="s">
        <v>153</v>
      </c>
      <c r="B2" s="87"/>
      <c r="C2" s="87"/>
    </row>
    <row r="3" spans="1:3" ht="8.1" customHeight="1" x14ac:dyDescent="0.25">
      <c r="A3" s="2"/>
      <c r="B3" s="51"/>
      <c r="C3" s="51"/>
    </row>
    <row r="4" spans="1:3" ht="18" customHeight="1" x14ac:dyDescent="0.25">
      <c r="A4" s="45" t="s">
        <v>96</v>
      </c>
      <c r="B4" s="52"/>
      <c r="C4" s="52"/>
    </row>
    <row r="5" spans="1:3" ht="15" customHeight="1" x14ac:dyDescent="0.25">
      <c r="A5" s="53" t="s">
        <v>97</v>
      </c>
      <c r="B5" s="54"/>
      <c r="C5" s="54"/>
    </row>
    <row r="6" spans="1:3" ht="22.5" customHeight="1" x14ac:dyDescent="0.2">
      <c r="A6" s="55" t="s">
        <v>25</v>
      </c>
      <c r="B6" s="100"/>
      <c r="C6" s="101"/>
    </row>
    <row r="7" spans="1:3" ht="18.75" customHeight="1" x14ac:dyDescent="0.25">
      <c r="A7" s="56" t="s">
        <v>108</v>
      </c>
      <c r="B7" s="57" t="s">
        <v>22</v>
      </c>
      <c r="C7" s="58" t="s">
        <v>33</v>
      </c>
    </row>
    <row r="8" spans="1:3" ht="18.75" customHeight="1" x14ac:dyDescent="0.25">
      <c r="A8" s="26"/>
      <c r="B8" s="6"/>
      <c r="C8" s="7"/>
    </row>
    <row r="9" spans="1:3" ht="21.6" customHeight="1" x14ac:dyDescent="0.25">
      <c r="A9" s="97" t="s">
        <v>110</v>
      </c>
      <c r="B9" s="59" t="s">
        <v>21</v>
      </c>
      <c r="C9" s="60" t="s">
        <v>20</v>
      </c>
    </row>
    <row r="10" spans="1:3" ht="19.5" customHeight="1" x14ac:dyDescent="0.25">
      <c r="A10" s="98"/>
      <c r="B10" s="19"/>
      <c r="C10" s="21"/>
    </row>
    <row r="11" spans="1:3" ht="19.5" customHeight="1" x14ac:dyDescent="0.25">
      <c r="A11" s="98"/>
      <c r="B11" s="19"/>
      <c r="C11" s="21"/>
    </row>
    <row r="12" spans="1:3" ht="19.5" customHeight="1" x14ac:dyDescent="0.25">
      <c r="A12" s="98"/>
      <c r="B12" s="19"/>
      <c r="C12" s="21"/>
    </row>
    <row r="13" spans="1:3" ht="19.5" customHeight="1" x14ac:dyDescent="0.25">
      <c r="A13" s="98"/>
      <c r="B13" s="19"/>
      <c r="C13" s="21"/>
    </row>
    <row r="14" spans="1:3" ht="19.5" customHeight="1" x14ac:dyDescent="0.25">
      <c r="A14" s="98"/>
      <c r="B14" s="19"/>
      <c r="C14" s="21"/>
    </row>
    <row r="15" spans="1:3" ht="19.5" customHeight="1" x14ac:dyDescent="0.25">
      <c r="A15" s="99"/>
      <c r="B15" s="61" t="s">
        <v>100</v>
      </c>
      <c r="C15" s="62">
        <f>SUM(C10:C14)</f>
        <v>0</v>
      </c>
    </row>
    <row r="16" spans="1:3" ht="12" customHeight="1" x14ac:dyDescent="0.25">
      <c r="A16" s="63"/>
      <c r="B16" s="64"/>
      <c r="C16" s="64"/>
    </row>
    <row r="17" spans="1:3" ht="20.25" customHeight="1" x14ac:dyDescent="0.25">
      <c r="A17" s="102" t="s">
        <v>102</v>
      </c>
      <c r="B17" s="102"/>
      <c r="C17" s="102"/>
    </row>
    <row r="18" spans="1:3" ht="29.25" customHeight="1" x14ac:dyDescent="0.25">
      <c r="A18" s="55" t="s">
        <v>36</v>
      </c>
      <c r="B18" s="103"/>
      <c r="C18" s="103"/>
    </row>
    <row r="19" spans="1:3" ht="29.25" customHeight="1" x14ac:dyDescent="0.25">
      <c r="A19" s="55" t="s">
        <v>24</v>
      </c>
      <c r="B19" s="103"/>
      <c r="C19" s="103"/>
    </row>
    <row r="20" spans="1:3" ht="30.75" customHeight="1" x14ac:dyDescent="0.25">
      <c r="A20" s="55" t="s">
        <v>23</v>
      </c>
      <c r="B20" s="103"/>
      <c r="C20" s="103"/>
    </row>
    <row r="21" spans="1:3" ht="30.75" customHeight="1" x14ac:dyDescent="0.25">
      <c r="A21" s="55" t="s">
        <v>81</v>
      </c>
      <c r="B21" s="104">
        <f>C15*1000</f>
        <v>0</v>
      </c>
      <c r="C21" s="104"/>
    </row>
    <row r="22" spans="1:3" ht="22.5" customHeight="1" x14ac:dyDescent="0.25">
      <c r="A22" s="65" t="s">
        <v>113</v>
      </c>
      <c r="B22" s="94">
        <f>SUM(B18:C21)</f>
        <v>0</v>
      </c>
      <c r="C22" s="94"/>
    </row>
    <row r="23" spans="1:3" ht="15.75" customHeight="1" x14ac:dyDescent="0.25">
      <c r="A23" s="66"/>
      <c r="B23" s="67"/>
      <c r="C23" s="67"/>
    </row>
    <row r="24" spans="1:3" ht="22.5" customHeight="1" x14ac:dyDescent="0.25">
      <c r="A24" s="68" t="s">
        <v>98</v>
      </c>
      <c r="B24" s="69"/>
      <c r="C24" s="69"/>
    </row>
    <row r="25" spans="1:3" ht="17.25" customHeight="1" x14ac:dyDescent="0.2">
      <c r="A25" s="55" t="s">
        <v>103</v>
      </c>
      <c r="B25" s="100"/>
      <c r="C25" s="101"/>
    </row>
    <row r="26" spans="1:3" ht="17.25" customHeight="1" x14ac:dyDescent="0.25">
      <c r="A26" s="56" t="s">
        <v>108</v>
      </c>
      <c r="B26" s="57" t="s">
        <v>22</v>
      </c>
      <c r="C26" s="58" t="s">
        <v>33</v>
      </c>
    </row>
    <row r="27" spans="1:3" ht="17.25" customHeight="1" x14ac:dyDescent="0.25">
      <c r="A27" s="26"/>
      <c r="B27" s="6"/>
      <c r="C27" s="7"/>
    </row>
    <row r="28" spans="1:3" ht="17.25" customHeight="1" x14ac:dyDescent="0.25">
      <c r="A28" s="97" t="s">
        <v>101</v>
      </c>
      <c r="B28" s="70" t="s">
        <v>21</v>
      </c>
      <c r="C28" s="60" t="s">
        <v>20</v>
      </c>
    </row>
    <row r="29" spans="1:3" ht="17.25" customHeight="1" x14ac:dyDescent="0.25">
      <c r="A29" s="98"/>
      <c r="B29" s="20"/>
      <c r="C29" s="24"/>
    </row>
    <row r="30" spans="1:3" ht="17.25" customHeight="1" x14ac:dyDescent="0.25">
      <c r="A30" s="98"/>
      <c r="B30" s="20"/>
      <c r="C30" s="24"/>
    </row>
    <row r="31" spans="1:3" ht="17.25" customHeight="1" x14ac:dyDescent="0.25">
      <c r="A31" s="98"/>
      <c r="B31" s="20"/>
      <c r="C31" s="24"/>
    </row>
    <row r="32" spans="1:3" ht="17.25" customHeight="1" x14ac:dyDescent="0.25">
      <c r="A32" s="98"/>
      <c r="B32" s="20"/>
      <c r="C32" s="24"/>
    </row>
    <row r="33" spans="1:9" ht="17.25" customHeight="1" x14ac:dyDescent="0.25">
      <c r="A33" s="98"/>
      <c r="B33" s="5"/>
      <c r="C33" s="25"/>
    </row>
    <row r="34" spans="1:9" ht="17.25" customHeight="1" x14ac:dyDescent="0.25">
      <c r="A34" s="99"/>
      <c r="B34" s="71" t="s">
        <v>82</v>
      </c>
      <c r="C34" s="72">
        <f>SUM(C29:C33)</f>
        <v>0</v>
      </c>
    </row>
    <row r="35" spans="1:9" ht="29.25" customHeight="1" x14ac:dyDescent="0.25">
      <c r="A35" s="55" t="s">
        <v>111</v>
      </c>
      <c r="B35" s="105">
        <f>+C34*1000</f>
        <v>0</v>
      </c>
      <c r="C35" s="106"/>
    </row>
    <row r="36" spans="1:9" ht="17.25" customHeight="1" x14ac:dyDescent="0.25">
      <c r="A36" s="65" t="s">
        <v>104</v>
      </c>
      <c r="B36" s="95">
        <f>B35*0.6</f>
        <v>0</v>
      </c>
      <c r="C36" s="96"/>
      <c r="I36" s="2"/>
    </row>
    <row r="37" spans="1:9" ht="18.75" customHeight="1" x14ac:dyDescent="0.25"/>
    <row r="38" spans="1:9" ht="15.95" customHeight="1" x14ac:dyDescent="0.25">
      <c r="A38" s="41" t="s">
        <v>109</v>
      </c>
      <c r="B38" s="51"/>
      <c r="C38" s="51"/>
    </row>
    <row r="39" spans="1:9" ht="24.75" customHeight="1" x14ac:dyDescent="0.25">
      <c r="A39" s="38" t="s">
        <v>114</v>
      </c>
      <c r="B39" s="92">
        <f>+B22+B36</f>
        <v>0</v>
      </c>
      <c r="C39" s="93"/>
      <c r="D39" s="73"/>
    </row>
    <row r="40" spans="1:9" ht="24.75" customHeight="1" x14ac:dyDescent="0.25">
      <c r="A40" s="74" t="s">
        <v>115</v>
      </c>
      <c r="B40" s="94">
        <f>IF(B39*0.9&gt;2500000,2500000,B39*0.9)</f>
        <v>0</v>
      </c>
      <c r="C40" s="94"/>
      <c r="D40" s="73" t="e">
        <f>+B40/B39</f>
        <v>#DIV/0!</v>
      </c>
    </row>
    <row r="41" spans="1:9" ht="25.5" customHeight="1" x14ac:dyDescent="0.25">
      <c r="A41" s="91" t="s">
        <v>107</v>
      </c>
      <c r="B41" s="91"/>
      <c r="C41" s="91"/>
    </row>
    <row r="42" spans="1:9" ht="28.5" customHeight="1" x14ac:dyDescent="0.25">
      <c r="A42" s="60" t="s">
        <v>21</v>
      </c>
      <c r="B42" s="70" t="s">
        <v>20</v>
      </c>
      <c r="C42" s="75" t="s">
        <v>32</v>
      </c>
    </row>
    <row r="43" spans="1:9" ht="19.5" customHeight="1" x14ac:dyDescent="0.25">
      <c r="A43" s="26"/>
      <c r="B43" s="27"/>
      <c r="C43" s="4"/>
    </row>
    <row r="44" spans="1:9" ht="19.5" customHeight="1" x14ac:dyDescent="0.25">
      <c r="A44" s="26"/>
      <c r="B44" s="5"/>
      <c r="C44" s="4"/>
    </row>
    <row r="45" spans="1:9" ht="19.5" customHeight="1" x14ac:dyDescent="0.25">
      <c r="A45" s="26"/>
      <c r="B45" s="5"/>
      <c r="C45" s="4"/>
    </row>
    <row r="46" spans="1:9" ht="19.5" customHeight="1" x14ac:dyDescent="0.25">
      <c r="A46" s="26"/>
      <c r="B46" s="5"/>
      <c r="C46" s="4"/>
    </row>
    <row r="47" spans="1:9" ht="19.5" customHeight="1" x14ac:dyDescent="0.25">
      <c r="A47" s="26"/>
      <c r="B47" s="20"/>
      <c r="C47" s="4"/>
    </row>
    <row r="48" spans="1:9" ht="31.5" customHeight="1" x14ac:dyDescent="0.25">
      <c r="A48" s="38" t="s">
        <v>35</v>
      </c>
      <c r="B48" s="95">
        <f>+(B43*C43)+(B44*C44)+(B45*C45)+(B46*C46)+(B47*C47)</f>
        <v>0</v>
      </c>
      <c r="C48" s="96"/>
    </row>
    <row r="49" spans="1:4" ht="31.5" customHeight="1" x14ac:dyDescent="0.25">
      <c r="A49" s="38" t="s">
        <v>112</v>
      </c>
      <c r="B49" s="95">
        <f>IF(B48*0.9&gt;B40,B40,B48*0.9)</f>
        <v>0</v>
      </c>
      <c r="C49" s="96"/>
      <c r="D49" s="73" t="e">
        <f>+B49/B48</f>
        <v>#DIV/0!</v>
      </c>
    </row>
    <row r="50" spans="1:4" ht="27" customHeight="1" x14ac:dyDescent="0.25">
      <c r="A50" s="76" t="s">
        <v>34</v>
      </c>
      <c r="B50" s="88"/>
      <c r="C50" s="89"/>
    </row>
    <row r="51" spans="1:4" ht="30" customHeight="1" x14ac:dyDescent="0.25">
      <c r="A51" s="90" t="s">
        <v>31</v>
      </c>
      <c r="B51" s="90"/>
      <c r="C51" s="90"/>
    </row>
  </sheetData>
  <sheetProtection algorithmName="SHA-512" hashValue="DsI5JlXcIvdwFZWX09lJ31jl5DbH/6Vr1hbJZPcai5PP+hZp/x12ilDYjgUavQ04PXzR/ILKWSU33oaBhxK8gw==" saltValue="fHx02JRLr8+ZBRQ1Kwmqhg==" spinCount="100000" sheet="1" objects="1" scenarios="1"/>
  <mergeCells count="21">
    <mergeCell ref="B35:C35"/>
    <mergeCell ref="B36:C36"/>
    <mergeCell ref="A28:A34"/>
    <mergeCell ref="B22:C22"/>
    <mergeCell ref="B25:C25"/>
    <mergeCell ref="A1:C1"/>
    <mergeCell ref="A2:C2"/>
    <mergeCell ref="B50:C50"/>
    <mergeCell ref="A51:C51"/>
    <mergeCell ref="A41:C41"/>
    <mergeCell ref="B39:C39"/>
    <mergeCell ref="B40:C40"/>
    <mergeCell ref="B49:C49"/>
    <mergeCell ref="A9:A15"/>
    <mergeCell ref="B6:C6"/>
    <mergeCell ref="A17:C17"/>
    <mergeCell ref="B18:C18"/>
    <mergeCell ref="B19:C19"/>
    <mergeCell ref="B20:C20"/>
    <mergeCell ref="B21:C21"/>
    <mergeCell ref="B48:C48"/>
  </mergeCells>
  <pageMargins left="0.23622047244094491" right="0.23622047244094491" top="0.74803149606299213" bottom="0.59055118110236227" header="0.31496062992125984" footer="0.31496062992125984"/>
  <pageSetup paperSize="9" orientation="portrait" r:id="rId1"/>
  <headerFooter>
    <oddFooter>&amp;P. oldal, összesen: &amp;N</oddFooter>
  </headerFooter>
  <rowBreaks count="1" manualBreakCount="1">
    <brk id="16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a legördülő listában lévő szállítók választhatók!" prompt="A jobboldali nyílra kattintva válasszon a listából!" xr:uid="{4DBE832F-353C-4CAB-A274-15181F9EDEE1}">
          <x14:formula1>
            <xm:f>kódok!$A:$A</xm:f>
          </x14:formula1>
          <xm:sqref>B50:C50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A31-D58C-45DC-8FEB-BDFFBDD4B69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ABAE-70FA-427E-9E57-2E8BDCB1A1D7}">
  <dimension ref="A1:A81"/>
  <sheetViews>
    <sheetView workbookViewId="0">
      <selection activeCell="F16" sqref="F16"/>
    </sheetView>
  </sheetViews>
  <sheetFormatPr defaultRowHeight="15" x14ac:dyDescent="0.25"/>
  <cols>
    <col min="1" max="1" width="39.42578125" customWidth="1"/>
  </cols>
  <sheetData>
    <row r="1" spans="1:1" x14ac:dyDescent="0.25">
      <c r="A1" s="11" t="s">
        <v>37</v>
      </c>
    </row>
    <row r="2" spans="1:1" x14ac:dyDescent="0.25">
      <c r="A2" s="28" t="s">
        <v>146</v>
      </c>
    </row>
    <row r="3" spans="1:1" x14ac:dyDescent="0.25">
      <c r="A3" s="8" t="s">
        <v>120</v>
      </c>
    </row>
    <row r="4" spans="1:1" x14ac:dyDescent="0.25">
      <c r="A4" s="10" t="s">
        <v>38</v>
      </c>
    </row>
    <row r="5" spans="1:1" x14ac:dyDescent="0.25">
      <c r="A5" s="8" t="s">
        <v>39</v>
      </c>
    </row>
    <row r="6" spans="1:1" x14ac:dyDescent="0.25">
      <c r="A6" s="9" t="s">
        <v>116</v>
      </c>
    </row>
    <row r="7" spans="1:1" x14ac:dyDescent="0.25">
      <c r="A7" s="12" t="s">
        <v>121</v>
      </c>
    </row>
    <row r="8" spans="1:1" x14ac:dyDescent="0.25">
      <c r="A8" s="10" t="s">
        <v>122</v>
      </c>
    </row>
    <row r="9" spans="1:1" x14ac:dyDescent="0.25">
      <c r="A9" s="8" t="s">
        <v>40</v>
      </c>
    </row>
    <row r="10" spans="1:1" x14ac:dyDescent="0.25">
      <c r="A10" s="28" t="s">
        <v>147</v>
      </c>
    </row>
    <row r="11" spans="1:1" x14ac:dyDescent="0.25">
      <c r="A11" s="28" t="s">
        <v>135</v>
      </c>
    </row>
    <row r="12" spans="1:1" x14ac:dyDescent="0.25">
      <c r="A12" s="11" t="s">
        <v>41</v>
      </c>
    </row>
    <row r="13" spans="1:1" x14ac:dyDescent="0.25">
      <c r="A13" s="28" t="s">
        <v>148</v>
      </c>
    </row>
    <row r="14" spans="1:1" x14ac:dyDescent="0.25">
      <c r="A14" s="10" t="s">
        <v>152</v>
      </c>
    </row>
    <row r="15" spans="1:1" x14ac:dyDescent="0.25">
      <c r="A15" s="13" t="s">
        <v>149</v>
      </c>
    </row>
    <row r="16" spans="1:1" x14ac:dyDescent="0.25">
      <c r="A16" s="10" t="s">
        <v>42</v>
      </c>
    </row>
    <row r="17" spans="1:1" x14ac:dyDescent="0.25">
      <c r="A17" s="10" t="s">
        <v>43</v>
      </c>
    </row>
    <row r="18" spans="1:1" x14ac:dyDescent="0.25">
      <c r="A18" s="14" t="s">
        <v>123</v>
      </c>
    </row>
    <row r="19" spans="1:1" x14ac:dyDescent="0.25">
      <c r="A19" s="8" t="s">
        <v>44</v>
      </c>
    </row>
    <row r="20" spans="1:1" x14ac:dyDescent="0.25">
      <c r="A20" s="8" t="s">
        <v>45</v>
      </c>
    </row>
    <row r="21" spans="1:1" x14ac:dyDescent="0.25">
      <c r="A21" s="28" t="s">
        <v>136</v>
      </c>
    </row>
    <row r="22" spans="1:1" x14ac:dyDescent="0.25">
      <c r="A22" s="8" t="s">
        <v>46</v>
      </c>
    </row>
    <row r="23" spans="1:1" x14ac:dyDescent="0.25">
      <c r="A23" s="10" t="s">
        <v>47</v>
      </c>
    </row>
    <row r="24" spans="1:1" x14ac:dyDescent="0.25">
      <c r="A24" s="11" t="s">
        <v>48</v>
      </c>
    </row>
    <row r="25" spans="1:1" x14ac:dyDescent="0.25">
      <c r="A25" s="8" t="s">
        <v>150</v>
      </c>
    </row>
    <row r="26" spans="1:1" x14ac:dyDescent="0.25">
      <c r="A26" s="12" t="s">
        <v>49</v>
      </c>
    </row>
    <row r="27" spans="1:1" x14ac:dyDescent="0.25">
      <c r="A27" s="10" t="s">
        <v>50</v>
      </c>
    </row>
    <row r="28" spans="1:1" x14ac:dyDescent="0.25">
      <c r="A28" s="10" t="s">
        <v>124</v>
      </c>
    </row>
    <row r="29" spans="1:1" ht="25.5" x14ac:dyDescent="0.25">
      <c r="A29" s="8" t="s">
        <v>51</v>
      </c>
    </row>
    <row r="30" spans="1:1" x14ac:dyDescent="0.25">
      <c r="A30" s="14" t="s">
        <v>52</v>
      </c>
    </row>
    <row r="31" spans="1:1" x14ac:dyDescent="0.25">
      <c r="A31" s="15" t="s">
        <v>53</v>
      </c>
    </row>
    <row r="32" spans="1:1" x14ac:dyDescent="0.25">
      <c r="A32" s="16" t="s">
        <v>54</v>
      </c>
    </row>
    <row r="33" spans="1:1" x14ac:dyDescent="0.25">
      <c r="A33" s="14" t="s">
        <v>55</v>
      </c>
    </row>
    <row r="34" spans="1:1" ht="25.5" x14ac:dyDescent="0.25">
      <c r="A34" s="10" t="s">
        <v>56</v>
      </c>
    </row>
    <row r="35" spans="1:1" x14ac:dyDescent="0.25">
      <c r="A35" s="28" t="s">
        <v>144</v>
      </c>
    </row>
    <row r="36" spans="1:1" x14ac:dyDescent="0.25">
      <c r="A36" s="10" t="s">
        <v>125</v>
      </c>
    </row>
    <row r="37" spans="1:1" x14ac:dyDescent="0.25">
      <c r="A37" s="28" t="s">
        <v>143</v>
      </c>
    </row>
    <row r="38" spans="1:1" x14ac:dyDescent="0.25">
      <c r="A38" s="10" t="s">
        <v>126</v>
      </c>
    </row>
    <row r="39" spans="1:1" x14ac:dyDescent="0.25">
      <c r="A39" s="14" t="s">
        <v>127</v>
      </c>
    </row>
    <row r="40" spans="1:1" x14ac:dyDescent="0.25">
      <c r="A40" s="17" t="s">
        <v>128</v>
      </c>
    </row>
    <row r="41" spans="1:1" x14ac:dyDescent="0.25">
      <c r="A41" s="28" t="s">
        <v>138</v>
      </c>
    </row>
    <row r="42" spans="1:1" x14ac:dyDescent="0.25">
      <c r="A42" s="28" t="s">
        <v>137</v>
      </c>
    </row>
    <row r="43" spans="1:1" x14ac:dyDescent="0.25">
      <c r="A43" s="8" t="s">
        <v>57</v>
      </c>
    </row>
    <row r="44" spans="1:1" x14ac:dyDescent="0.25">
      <c r="A44" s="28" t="s">
        <v>139</v>
      </c>
    </row>
    <row r="45" spans="1:1" x14ac:dyDescent="0.25">
      <c r="A45" s="28" t="s">
        <v>145</v>
      </c>
    </row>
    <row r="46" spans="1:1" x14ac:dyDescent="0.25">
      <c r="A46" s="28" t="s">
        <v>142</v>
      </c>
    </row>
    <row r="47" spans="1:1" x14ac:dyDescent="0.25">
      <c r="A47" s="10" t="s">
        <v>58</v>
      </c>
    </row>
    <row r="48" spans="1:1" ht="25.5" x14ac:dyDescent="0.25">
      <c r="A48" s="12" t="s">
        <v>59</v>
      </c>
    </row>
    <row r="49" spans="1:1" x14ac:dyDescent="0.25">
      <c r="A49" s="16" t="s">
        <v>60</v>
      </c>
    </row>
    <row r="50" spans="1:1" ht="25.5" x14ac:dyDescent="0.25">
      <c r="A50" s="10" t="s">
        <v>119</v>
      </c>
    </row>
    <row r="51" spans="1:1" ht="25.5" x14ac:dyDescent="0.25">
      <c r="A51" s="10" t="s">
        <v>61</v>
      </c>
    </row>
    <row r="52" spans="1:1" x14ac:dyDescent="0.25">
      <c r="A52" s="10" t="s">
        <v>62</v>
      </c>
    </row>
    <row r="53" spans="1:1" x14ac:dyDescent="0.25">
      <c r="A53" s="10" t="s">
        <v>63</v>
      </c>
    </row>
    <row r="54" spans="1:1" x14ac:dyDescent="0.25">
      <c r="A54" s="28" t="s">
        <v>141</v>
      </c>
    </row>
    <row r="55" spans="1:1" x14ac:dyDescent="0.25">
      <c r="A55" s="8" t="s">
        <v>64</v>
      </c>
    </row>
    <row r="56" spans="1:1" x14ac:dyDescent="0.25">
      <c r="A56" s="12" t="s">
        <v>65</v>
      </c>
    </row>
    <row r="57" spans="1:1" x14ac:dyDescent="0.25">
      <c r="A57" s="10" t="s">
        <v>66</v>
      </c>
    </row>
    <row r="58" spans="1:1" x14ac:dyDescent="0.25">
      <c r="A58" s="12" t="s">
        <v>117</v>
      </c>
    </row>
    <row r="59" spans="1:1" x14ac:dyDescent="0.25">
      <c r="A59" s="10" t="s">
        <v>67</v>
      </c>
    </row>
    <row r="60" spans="1:1" x14ac:dyDescent="0.25">
      <c r="A60" s="28" t="s">
        <v>140</v>
      </c>
    </row>
    <row r="61" spans="1:1" x14ac:dyDescent="0.25">
      <c r="A61" s="10" t="s">
        <v>68</v>
      </c>
    </row>
    <row r="62" spans="1:1" x14ac:dyDescent="0.25">
      <c r="A62" s="10" t="s">
        <v>69</v>
      </c>
    </row>
    <row r="63" spans="1:1" x14ac:dyDescent="0.25">
      <c r="A63" s="14" t="s">
        <v>70</v>
      </c>
    </row>
    <row r="64" spans="1:1" x14ac:dyDescent="0.25">
      <c r="A64" s="12" t="s">
        <v>71</v>
      </c>
    </row>
    <row r="65" spans="1:1" x14ac:dyDescent="0.25">
      <c r="A65" s="10" t="s">
        <v>129</v>
      </c>
    </row>
    <row r="66" spans="1:1" x14ac:dyDescent="0.25">
      <c r="A66" s="11" t="s">
        <v>130</v>
      </c>
    </row>
    <row r="67" spans="1:1" x14ac:dyDescent="0.25">
      <c r="A67" s="8" t="s">
        <v>72</v>
      </c>
    </row>
    <row r="68" spans="1:1" x14ac:dyDescent="0.25">
      <c r="A68" s="31" t="s">
        <v>131</v>
      </c>
    </row>
    <row r="69" spans="1:1" x14ac:dyDescent="0.25">
      <c r="A69" s="34" t="s">
        <v>73</v>
      </c>
    </row>
    <row r="70" spans="1:1" x14ac:dyDescent="0.25">
      <c r="A70" s="35" t="s">
        <v>74</v>
      </c>
    </row>
    <row r="71" spans="1:1" ht="25.5" x14ac:dyDescent="0.25">
      <c r="A71" s="33" t="s">
        <v>75</v>
      </c>
    </row>
    <row r="72" spans="1:1" x14ac:dyDescent="0.25">
      <c r="A72" s="32" t="s">
        <v>76</v>
      </c>
    </row>
    <row r="73" spans="1:1" x14ac:dyDescent="0.25">
      <c r="A73" s="31" t="s">
        <v>77</v>
      </c>
    </row>
    <row r="74" spans="1:1" ht="25.5" x14ac:dyDescent="0.25">
      <c r="A74" s="30" t="s">
        <v>132</v>
      </c>
    </row>
    <row r="75" spans="1:1" x14ac:dyDescent="0.25">
      <c r="A75" s="29" t="s">
        <v>118</v>
      </c>
    </row>
    <row r="76" spans="1:1" x14ac:dyDescent="0.25">
      <c r="A76" s="31" t="s">
        <v>151</v>
      </c>
    </row>
    <row r="77" spans="1:1" x14ac:dyDescent="0.25">
      <c r="A77" s="30" t="s">
        <v>78</v>
      </c>
    </row>
    <row r="78" spans="1:1" x14ac:dyDescent="0.25">
      <c r="A78" s="31" t="s">
        <v>79</v>
      </c>
    </row>
    <row r="79" spans="1:1" x14ac:dyDescent="0.25">
      <c r="A79" s="33" t="s">
        <v>80</v>
      </c>
    </row>
    <row r="80" spans="1:1" x14ac:dyDescent="0.25">
      <c r="A80" s="31" t="s">
        <v>133</v>
      </c>
    </row>
    <row r="81" spans="1:1" x14ac:dyDescent="0.25">
      <c r="A81" s="29" t="s">
        <v>134</v>
      </c>
    </row>
  </sheetData>
  <sortState xmlns:xlrd2="http://schemas.microsoft.com/office/spreadsheetml/2017/richdata2" ref="A1:A81">
    <sortCondition ref="A1:A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Reg_adatlap_24</vt:lpstr>
      <vt:lpstr>1.mell_Tám.tervező_24</vt:lpstr>
      <vt:lpstr>Munka1</vt:lpstr>
      <vt:lpstr>kódok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Mosonyi Gábor</cp:lastModifiedBy>
  <cp:lastPrinted>2023-03-22T12:49:57Z</cp:lastPrinted>
  <dcterms:created xsi:type="dcterms:W3CDTF">2019-03-21T11:10:35Z</dcterms:created>
  <dcterms:modified xsi:type="dcterms:W3CDTF">2024-02-23T08:39:09Z</dcterms:modified>
</cp:coreProperties>
</file>